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Spending Trends" sheetId="1" r:id="rId1"/>
  </sheets>
  <externalReferences>
    <externalReference r:id="rId2"/>
  </externalReferences>
  <definedNames>
    <definedName name="Print_Titles_MI" localSheetId="0">#REF!</definedName>
    <definedName name="Print_Titles_MI">#REF!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C18" i="1" s="1"/>
  <c r="H17" i="1"/>
  <c r="G17" i="1"/>
  <c r="F17" i="1"/>
  <c r="E17" i="1"/>
  <c r="D17" i="1"/>
  <c r="H16" i="1"/>
  <c r="G16" i="1"/>
  <c r="F16" i="1"/>
  <c r="E16" i="1"/>
  <c r="D16" i="1"/>
  <c r="H15" i="1"/>
  <c r="H23" i="1" s="1"/>
  <c r="G15" i="1"/>
  <c r="G23" i="1" s="1"/>
  <c r="F15" i="1"/>
  <c r="F23" i="1" s="1"/>
  <c r="E15" i="1"/>
  <c r="E23" i="1" s="1"/>
  <c r="D15" i="1"/>
  <c r="D23" i="1" s="1"/>
  <c r="J10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C70" i="1" s="1"/>
  <c r="J8" i="1"/>
  <c r="I8" i="1"/>
  <c r="H8" i="1"/>
  <c r="G8" i="1"/>
  <c r="F8" i="1"/>
  <c r="E8" i="1"/>
  <c r="D8" i="1"/>
  <c r="J7" i="1"/>
  <c r="I7" i="1"/>
  <c r="H7" i="1"/>
  <c r="G7" i="1"/>
  <c r="F7" i="1"/>
  <c r="E7" i="1"/>
  <c r="D7" i="1"/>
  <c r="C68" i="1" s="1"/>
  <c r="J6" i="1"/>
  <c r="J12" i="1" s="1"/>
  <c r="I6" i="1"/>
  <c r="I12" i="1" s="1"/>
  <c r="H6" i="1"/>
  <c r="H12" i="1" s="1"/>
  <c r="G6" i="1"/>
  <c r="G12" i="1" s="1"/>
  <c r="F6" i="1"/>
  <c r="F12" i="1" s="1"/>
  <c r="E6" i="1"/>
  <c r="E12" i="1" s="1"/>
  <c r="D6" i="1"/>
  <c r="D12" i="1" s="1"/>
  <c r="C78" i="1" l="1"/>
  <c r="C82" i="1"/>
  <c r="C69" i="1"/>
  <c r="C80" i="1"/>
  <c r="C71" i="1"/>
  <c r="C77" i="1"/>
  <c r="C81" i="1"/>
  <c r="C6" i="1"/>
  <c r="C7" i="1"/>
  <c r="C8" i="1"/>
  <c r="C9" i="1"/>
  <c r="C10" i="1"/>
  <c r="C15" i="1"/>
  <c r="C17" i="1"/>
  <c r="C19" i="1"/>
  <c r="C21" i="1"/>
  <c r="C67" i="1"/>
  <c r="C79" i="1"/>
  <c r="C76" i="1"/>
  <c r="C16" i="1"/>
  <c r="C20" i="1"/>
  <c r="C12" i="1" l="1"/>
  <c r="C23" i="1"/>
</calcChain>
</file>

<file path=xl/sharedStrings.xml><?xml version="1.0" encoding="utf-8"?>
<sst xmlns="http://schemas.openxmlformats.org/spreadsheetml/2006/main" count="36" uniqueCount="26">
  <si>
    <t>PBW Trust</t>
  </si>
  <si>
    <t>Financial Summary</t>
  </si>
  <si>
    <t>AVG - FY 16 -12</t>
  </si>
  <si>
    <t>FY 16</t>
  </si>
  <si>
    <t>FY 15</t>
  </si>
  <si>
    <t>FY 14</t>
  </si>
  <si>
    <t>FY 13</t>
  </si>
  <si>
    <t>FY 12</t>
  </si>
  <si>
    <t>FY 11</t>
  </si>
  <si>
    <t>FY 10</t>
  </si>
  <si>
    <t>Town of Groton - Taxes</t>
  </si>
  <si>
    <t>Liability Insurance</t>
  </si>
  <si>
    <t>Attorney Fees</t>
  </si>
  <si>
    <t>Land Management - See Detail</t>
  </si>
  <si>
    <t>Operating Expenses</t>
  </si>
  <si>
    <t>Detail of Land Management</t>
  </si>
  <si>
    <t>Mowing</t>
  </si>
  <si>
    <t>Spring/Fall Cleanup Entrances</t>
  </si>
  <si>
    <t>Landscaping / Planting / Betterments</t>
  </si>
  <si>
    <t>Pond Work/Cleanup/Tree Removals</t>
  </si>
  <si>
    <t>Tree Cleanup Other Areas</t>
  </si>
  <si>
    <t>Land Surveys</t>
  </si>
  <si>
    <t>Animal Control (Beavers)</t>
  </si>
  <si>
    <t>Total</t>
  </si>
  <si>
    <t xml:space="preserve">Land Management </t>
  </si>
  <si>
    <t>Beaver Trapping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</si>
</sst>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5" fontId="0" fillId="0" borderId="0" xfId="0" applyNumberForma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0" xfId="1" applyFont="1"/>
    <xf numFmtId="15" fontId="1" fillId="0" borderId="0" xfId="0" applyNumberFormat="1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0" borderId="0" xfId="0" applyFont="1"/>
    <xf numFmtId="9" fontId="0" fillId="0" borderId="0" xfId="2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Land Management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'Spending Trends'!$C$75</c:f>
              <c:strCache>
                <c:ptCount val="1"/>
                <c:pt idx="0">
                  <c:v>2016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'Spending Trends'!$B$76:$B$80</c:f>
              <c:strCache>
                <c:ptCount val="5"/>
                <c:pt idx="0">
                  <c:v>Mowing</c:v>
                </c:pt>
                <c:pt idx="1">
                  <c:v>Spring/Fall Cleanup Entrances</c:v>
                </c:pt>
                <c:pt idx="2">
                  <c:v>Landscaping / Planting / Betterments</c:v>
                </c:pt>
                <c:pt idx="3">
                  <c:v>Pond Work/Cleanup/Tree Removals</c:v>
                </c:pt>
                <c:pt idx="4">
                  <c:v>Tree Cleanup Other Areas</c:v>
                </c:pt>
              </c:strCache>
            </c:strRef>
          </c:cat>
          <c:val>
            <c:numRef>
              <c:f>'Spending Trends'!$C$76:$C$80</c:f>
              <c:numCache>
                <c:formatCode>0%</c:formatCode>
                <c:ptCount val="5"/>
                <c:pt idx="0">
                  <c:v>0.61480552070263483</c:v>
                </c:pt>
                <c:pt idx="1">
                  <c:v>7.5282308657465491E-2</c:v>
                </c:pt>
                <c:pt idx="2">
                  <c:v>0</c:v>
                </c:pt>
                <c:pt idx="3">
                  <c:v>9.4102885821831864E-2</c:v>
                </c:pt>
                <c:pt idx="4">
                  <c:v>3.4504391468005019E-2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2016 Spend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'Spending Trends'!$C$66</c:f>
              <c:strCache>
                <c:ptCount val="1"/>
                <c:pt idx="0">
                  <c:v>2016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'Spending Trends'!$B$67:$B$71</c:f>
              <c:strCache>
                <c:ptCount val="5"/>
                <c:pt idx="0">
                  <c:v>Town of Groton - Taxes</c:v>
                </c:pt>
                <c:pt idx="1">
                  <c:v>Liability Insurance</c:v>
                </c:pt>
                <c:pt idx="2">
                  <c:v>Attorney Fees</c:v>
                </c:pt>
                <c:pt idx="3">
                  <c:v>Land Management </c:v>
                </c:pt>
                <c:pt idx="4">
                  <c:v>Operating Expenses</c:v>
                </c:pt>
              </c:strCache>
            </c:strRef>
          </c:cat>
          <c:val>
            <c:numRef>
              <c:f>'Spending Trends'!$C$67:$C$71</c:f>
              <c:numCache>
                <c:formatCode>0%</c:formatCode>
                <c:ptCount val="5"/>
                <c:pt idx="0">
                  <c:v>0.13774890072569981</c:v>
                </c:pt>
                <c:pt idx="1">
                  <c:v>0.12588669686585535</c:v>
                </c:pt>
                <c:pt idx="2">
                  <c:v>0.19470305549739289</c:v>
                </c:pt>
                <c:pt idx="3">
                  <c:v>0.50878142698826934</c:v>
                </c:pt>
                <c:pt idx="4">
                  <c:v>3.2879919922782684E-2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26</xdr:row>
      <xdr:rowOff>33337</xdr:rowOff>
    </xdr:from>
    <xdr:to>
      <xdr:col>9</xdr:col>
      <xdr:colOff>219075</xdr:colOff>
      <xdr:row>43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26</xdr:row>
      <xdr:rowOff>14287</xdr:rowOff>
    </xdr:from>
    <xdr:to>
      <xdr:col>3</xdr:col>
      <xdr:colOff>762000</xdr:colOff>
      <xdr:row>43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Brien\Partridgeberry%20Trust%20Docs\Financials\Op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ing Sheet"/>
      <sheetName val="Spending Trends"/>
      <sheetName val="Summary of Payments"/>
      <sheetName val="5 Year Income and Spend Detail"/>
      <sheetName val="FY2017"/>
      <sheetName val="FY2016"/>
      <sheetName val="FY2015"/>
      <sheetName val="FY2014"/>
      <sheetName val="FY2013"/>
      <sheetName val="FY2012"/>
      <sheetName val="FY2011"/>
      <sheetName val="FY2010"/>
      <sheetName val="FY2009"/>
      <sheetName val="FY2008"/>
      <sheetName val="FY2007"/>
      <sheetName val="FY2006"/>
      <sheetName val="FY2005"/>
      <sheetName val="FY2004"/>
      <sheetName val="FY2003"/>
      <sheetName val="FY2002"/>
      <sheetName val="FY2001"/>
      <sheetName val="FY2000"/>
    </sheetNames>
    <sheetDataSet>
      <sheetData sheetId="0"/>
      <sheetData sheetId="1">
        <row r="66">
          <cell r="C66">
            <v>2016</v>
          </cell>
        </row>
        <row r="67">
          <cell r="B67" t="str">
            <v>Town of Groton - Taxes</v>
          </cell>
          <cell r="C67">
            <v>0.13774890072569981</v>
          </cell>
        </row>
        <row r="68">
          <cell r="B68" t="str">
            <v>Liability Insurance</v>
          </cell>
          <cell r="C68">
            <v>0.12588669686585535</v>
          </cell>
        </row>
        <row r="69">
          <cell r="B69" t="str">
            <v>Attorney Fees</v>
          </cell>
          <cell r="C69">
            <v>0.19470305549739289</v>
          </cell>
        </row>
        <row r="70">
          <cell r="B70" t="str">
            <v xml:space="preserve">Land Management </v>
          </cell>
          <cell r="C70">
            <v>0.50878142698826934</v>
          </cell>
        </row>
        <row r="71">
          <cell r="B71" t="str">
            <v>Operating Expenses</v>
          </cell>
          <cell r="C71">
            <v>3.2879919922782684E-2</v>
          </cell>
        </row>
        <row r="75">
          <cell r="C75">
            <v>2016</v>
          </cell>
        </row>
        <row r="76">
          <cell r="B76" t="str">
            <v>Mowing</v>
          </cell>
          <cell r="C76">
            <v>0.61480552070263483</v>
          </cell>
        </row>
        <row r="77">
          <cell r="B77" t="str">
            <v>Spring/Fall Cleanup Entrances</v>
          </cell>
          <cell r="C77">
            <v>7.5282308657465491E-2</v>
          </cell>
        </row>
        <row r="78">
          <cell r="B78" t="str">
            <v>Landscaping / Planting / Betterments</v>
          </cell>
          <cell r="C78">
            <v>0</v>
          </cell>
        </row>
        <row r="79">
          <cell r="B79" t="str">
            <v>Pond Work/Cleanup/Tree Removals</v>
          </cell>
          <cell r="C79">
            <v>9.4102885821831864E-2</v>
          </cell>
        </row>
        <row r="80">
          <cell r="B80" t="str">
            <v>Tree Cleanup Other Areas</v>
          </cell>
          <cell r="C80">
            <v>3.4504391468005019E-2</v>
          </cell>
        </row>
      </sheetData>
      <sheetData sheetId="2"/>
      <sheetData sheetId="3">
        <row r="8">
          <cell r="D8">
            <v>2157.8200000000002</v>
          </cell>
          <cell r="F8">
            <v>2099.2200000000003</v>
          </cell>
          <cell r="H8">
            <v>1960.46</v>
          </cell>
          <cell r="J8">
            <v>1900.7</v>
          </cell>
          <cell r="L8">
            <v>1855.63</v>
          </cell>
          <cell r="N8">
            <v>1890.25</v>
          </cell>
          <cell r="P8">
            <v>1686.88</v>
          </cell>
        </row>
        <row r="9">
          <cell r="D9">
            <v>1972</v>
          </cell>
          <cell r="F9">
            <v>1949</v>
          </cell>
          <cell r="H9">
            <v>1926</v>
          </cell>
          <cell r="J9">
            <v>1896.5</v>
          </cell>
          <cell r="L9">
            <v>2603</v>
          </cell>
          <cell r="N9">
            <v>2251.62</v>
          </cell>
          <cell r="P9">
            <v>2176.8000000000002</v>
          </cell>
        </row>
        <row r="10">
          <cell r="D10">
            <v>3050</v>
          </cell>
          <cell r="F10">
            <v>0</v>
          </cell>
          <cell r="H10">
            <v>0</v>
          </cell>
          <cell r="J10">
            <v>70</v>
          </cell>
          <cell r="L10">
            <v>145</v>
          </cell>
          <cell r="N10">
            <v>316.62</v>
          </cell>
          <cell r="P10">
            <v>175</v>
          </cell>
        </row>
        <row r="11">
          <cell r="D11">
            <v>7970</v>
          </cell>
          <cell r="F11">
            <v>5202.2</v>
          </cell>
          <cell r="H11">
            <v>9460</v>
          </cell>
          <cell r="J11">
            <v>4500</v>
          </cell>
          <cell r="L11">
            <v>4550</v>
          </cell>
          <cell r="N11">
            <v>4400</v>
          </cell>
          <cell r="P11">
            <v>5700</v>
          </cell>
        </row>
        <row r="12">
          <cell r="D12">
            <v>515.05999999999995</v>
          </cell>
          <cell r="F12">
            <v>250.14</v>
          </cell>
          <cell r="H12">
            <v>396.5</v>
          </cell>
          <cell r="J12">
            <v>72</v>
          </cell>
          <cell r="L12">
            <v>375.92</v>
          </cell>
          <cell r="N12">
            <v>382.65</v>
          </cell>
          <cell r="P12">
            <v>1277.3499999999999</v>
          </cell>
        </row>
        <row r="24">
          <cell r="D24">
            <v>4900</v>
          </cell>
          <cell r="F24">
            <v>3452.2</v>
          </cell>
          <cell r="H24">
            <v>4200</v>
          </cell>
          <cell r="J24">
            <v>4200</v>
          </cell>
          <cell r="L24">
            <v>3600</v>
          </cell>
        </row>
        <row r="25">
          <cell r="D25">
            <v>600</v>
          </cell>
          <cell r="F25">
            <v>350</v>
          </cell>
          <cell r="H25">
            <v>350</v>
          </cell>
          <cell r="L25">
            <v>150</v>
          </cell>
        </row>
        <row r="26">
          <cell r="F26">
            <v>1250</v>
          </cell>
          <cell r="H26">
            <v>3960</v>
          </cell>
        </row>
        <row r="27">
          <cell r="D27">
            <v>750</v>
          </cell>
          <cell r="H27">
            <v>950</v>
          </cell>
          <cell r="J27">
            <v>300</v>
          </cell>
        </row>
        <row r="28">
          <cell r="D28">
            <v>275</v>
          </cell>
          <cell r="F28">
            <v>150</v>
          </cell>
          <cell r="L28">
            <v>550</v>
          </cell>
        </row>
        <row r="29">
          <cell r="D29">
            <v>0</v>
          </cell>
          <cell r="L29">
            <v>250</v>
          </cell>
        </row>
        <row r="30">
          <cell r="D30">
            <v>1445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2"/>
  <sheetViews>
    <sheetView showGridLines="0" tabSelected="1" workbookViewId="0">
      <selection activeCell="M24" sqref="M24"/>
    </sheetView>
  </sheetViews>
  <sheetFormatPr defaultRowHeight="12.75" outlineLevelCol="1" x14ac:dyDescent="0.2"/>
  <cols>
    <col min="1" max="1" width="3.140625" customWidth="1"/>
    <col min="2" max="2" width="32" customWidth="1"/>
    <col min="3" max="3" width="25.5703125" customWidth="1" outlineLevel="1"/>
    <col min="4" max="4" width="15.7109375" customWidth="1" outlineLevel="1"/>
    <col min="5" max="9" width="15.7109375" customWidth="1"/>
    <col min="10" max="10" width="14" customWidth="1"/>
    <col min="11" max="11" width="11.85546875" customWidth="1"/>
  </cols>
  <sheetData>
    <row r="2" spans="2:10" ht="15.75" x14ac:dyDescent="0.25">
      <c r="B2" s="1" t="s">
        <v>0</v>
      </c>
      <c r="C2" s="1"/>
    </row>
    <row r="3" spans="2:10" ht="15.75" x14ac:dyDescent="0.25">
      <c r="B3" s="1" t="s">
        <v>1</v>
      </c>
      <c r="C3" s="1"/>
    </row>
    <row r="5" spans="2:10" x14ac:dyDescent="0.2"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2:10" x14ac:dyDescent="0.2">
      <c r="B6" s="3" t="s">
        <v>10</v>
      </c>
      <c r="C6" s="4">
        <f>SUM(D6:H6)/5</f>
        <v>1994.7660000000003</v>
      </c>
      <c r="D6" s="5">
        <f>+'[1]5 Year Income and Spend Detail'!D8</f>
        <v>2157.8200000000002</v>
      </c>
      <c r="E6" s="5">
        <f>+'[1]5 Year Income and Spend Detail'!F8</f>
        <v>2099.2200000000003</v>
      </c>
      <c r="F6" s="5">
        <f>+'[1]5 Year Income and Spend Detail'!H8</f>
        <v>1960.46</v>
      </c>
      <c r="G6" s="5">
        <f>+'[1]5 Year Income and Spend Detail'!J8</f>
        <v>1900.7</v>
      </c>
      <c r="H6" s="5">
        <f>+'[1]5 Year Income and Spend Detail'!L8</f>
        <v>1855.63</v>
      </c>
      <c r="I6" s="5">
        <f>+'[1]5 Year Income and Spend Detail'!N8</f>
        <v>1890.25</v>
      </c>
      <c r="J6" s="5">
        <f>+'[1]5 Year Income and Spend Detail'!P8</f>
        <v>1686.88</v>
      </c>
    </row>
    <row r="7" spans="2:10" x14ac:dyDescent="0.2">
      <c r="B7" s="3" t="s">
        <v>11</v>
      </c>
      <c r="C7" s="4">
        <f>SUM(D7:H7)/5</f>
        <v>2069.3000000000002</v>
      </c>
      <c r="D7" s="5">
        <f>+'[1]5 Year Income and Spend Detail'!D9</f>
        <v>1972</v>
      </c>
      <c r="E7" s="5">
        <f>+'[1]5 Year Income and Spend Detail'!F9</f>
        <v>1949</v>
      </c>
      <c r="F7" s="5">
        <f>+'[1]5 Year Income and Spend Detail'!H9</f>
        <v>1926</v>
      </c>
      <c r="G7" s="5">
        <f>+'[1]5 Year Income and Spend Detail'!J9</f>
        <v>1896.5</v>
      </c>
      <c r="H7" s="5">
        <f>+'[1]5 Year Income and Spend Detail'!L9</f>
        <v>2603</v>
      </c>
      <c r="I7" s="5">
        <f>+'[1]5 Year Income and Spend Detail'!N9</f>
        <v>2251.62</v>
      </c>
      <c r="J7" s="5">
        <f>+'[1]5 Year Income and Spend Detail'!P9</f>
        <v>2176.8000000000002</v>
      </c>
    </row>
    <row r="8" spans="2:10" x14ac:dyDescent="0.2">
      <c r="B8" s="3" t="s">
        <v>12</v>
      </c>
      <c r="C8" s="4">
        <f>SUM(D8:H8)/5</f>
        <v>653</v>
      </c>
      <c r="D8" s="5">
        <f>+'[1]5 Year Income and Spend Detail'!D10</f>
        <v>3050</v>
      </c>
      <c r="E8" s="5">
        <f>+'[1]5 Year Income and Spend Detail'!F10</f>
        <v>0</v>
      </c>
      <c r="F8" s="5">
        <f>+'[1]5 Year Income and Spend Detail'!H10</f>
        <v>0</v>
      </c>
      <c r="G8" s="5">
        <f>+'[1]5 Year Income and Spend Detail'!J10</f>
        <v>70</v>
      </c>
      <c r="H8" s="5">
        <f>+'[1]5 Year Income and Spend Detail'!L10</f>
        <v>145</v>
      </c>
      <c r="I8" s="5">
        <f>+'[1]5 Year Income and Spend Detail'!N10</f>
        <v>316.62</v>
      </c>
      <c r="J8" s="5">
        <f>+'[1]5 Year Income and Spend Detail'!P10</f>
        <v>175</v>
      </c>
    </row>
    <row r="9" spans="2:10" x14ac:dyDescent="0.2">
      <c r="B9" s="6" t="s">
        <v>13</v>
      </c>
      <c r="C9" s="4">
        <f>SUM(D9:H9)/5</f>
        <v>6336.4400000000005</v>
      </c>
      <c r="D9" s="5">
        <f>+'[1]5 Year Income and Spend Detail'!D11</f>
        <v>7970</v>
      </c>
      <c r="E9" s="5">
        <f>+'[1]5 Year Income and Spend Detail'!F11</f>
        <v>5202.2</v>
      </c>
      <c r="F9" s="5">
        <f>+'[1]5 Year Income and Spend Detail'!H11</f>
        <v>9460</v>
      </c>
      <c r="G9" s="5">
        <f>+'[1]5 Year Income and Spend Detail'!J11</f>
        <v>4500</v>
      </c>
      <c r="H9" s="5">
        <f>+'[1]5 Year Income and Spend Detail'!L11</f>
        <v>4550</v>
      </c>
      <c r="I9" s="5">
        <f>+'[1]5 Year Income and Spend Detail'!N11</f>
        <v>4400</v>
      </c>
      <c r="J9" s="5">
        <f>+'[1]5 Year Income and Spend Detail'!P11</f>
        <v>5700</v>
      </c>
    </row>
    <row r="10" spans="2:10" x14ac:dyDescent="0.2">
      <c r="B10" s="3" t="s">
        <v>14</v>
      </c>
      <c r="C10" s="4">
        <f>SUM(D10:H10)/5</f>
        <v>321.92399999999998</v>
      </c>
      <c r="D10" s="5">
        <f>+'[1]5 Year Income and Spend Detail'!D12</f>
        <v>515.05999999999995</v>
      </c>
      <c r="E10" s="5">
        <f>+'[1]5 Year Income and Spend Detail'!F12</f>
        <v>250.14</v>
      </c>
      <c r="F10" s="5">
        <f>+'[1]5 Year Income and Spend Detail'!H12</f>
        <v>396.5</v>
      </c>
      <c r="G10" s="5">
        <f>+'[1]5 Year Income and Spend Detail'!J12</f>
        <v>72</v>
      </c>
      <c r="H10" s="5">
        <f>+'[1]5 Year Income and Spend Detail'!L12</f>
        <v>375.92</v>
      </c>
      <c r="I10" s="5">
        <f>+'[1]5 Year Income and Spend Detail'!N12</f>
        <v>382.65</v>
      </c>
      <c r="J10" s="5">
        <f>+'[1]5 Year Income and Spend Detail'!P12</f>
        <v>1277.3499999999999</v>
      </c>
    </row>
    <row r="11" spans="2:10" x14ac:dyDescent="0.2">
      <c r="B11" s="7"/>
      <c r="C11" s="7"/>
      <c r="D11" s="5"/>
      <c r="E11" s="5"/>
      <c r="F11" s="5"/>
      <c r="G11" s="5"/>
      <c r="H11" s="5"/>
      <c r="I11" s="5"/>
      <c r="J11" s="5"/>
    </row>
    <row r="12" spans="2:10" x14ac:dyDescent="0.2">
      <c r="B12" s="7"/>
      <c r="C12" s="5">
        <f t="shared" ref="C12:J12" si="0">SUM(C6:C10)</f>
        <v>11375.43</v>
      </c>
      <c r="D12" s="5">
        <f t="shared" si="0"/>
        <v>15664.88</v>
      </c>
      <c r="E12" s="5">
        <f t="shared" si="0"/>
        <v>9500.56</v>
      </c>
      <c r="F12" s="5">
        <f t="shared" si="0"/>
        <v>13742.96</v>
      </c>
      <c r="G12" s="5">
        <f t="shared" si="0"/>
        <v>8439.2000000000007</v>
      </c>
      <c r="H12" s="5">
        <f t="shared" si="0"/>
        <v>9529.5500000000011</v>
      </c>
      <c r="I12" s="5">
        <f t="shared" si="0"/>
        <v>9241.14</v>
      </c>
      <c r="J12" s="5">
        <f t="shared" si="0"/>
        <v>11016.03</v>
      </c>
    </row>
    <row r="14" spans="2:10" x14ac:dyDescent="0.2">
      <c r="B14" s="8" t="s">
        <v>15</v>
      </c>
    </row>
    <row r="15" spans="2:10" x14ac:dyDescent="0.2">
      <c r="B15" t="s">
        <v>16</v>
      </c>
      <c r="C15" s="4">
        <f>SUM(D15:H15)/5</f>
        <v>4070.44</v>
      </c>
      <c r="D15" s="4">
        <f>+'[1]5 Year Income and Spend Detail'!D24</f>
        <v>4900</v>
      </c>
      <c r="E15" s="4">
        <f>+'[1]5 Year Income and Spend Detail'!F24</f>
        <v>3452.2</v>
      </c>
      <c r="F15" s="4">
        <f>+'[1]5 Year Income and Spend Detail'!H24</f>
        <v>4200</v>
      </c>
      <c r="G15" s="4">
        <f>+'[1]5 Year Income and Spend Detail'!J24</f>
        <v>4200</v>
      </c>
      <c r="H15" s="4">
        <f>+'[1]5 Year Income and Spend Detail'!L24</f>
        <v>3600</v>
      </c>
    </row>
    <row r="16" spans="2:10" x14ac:dyDescent="0.2">
      <c r="B16" t="s">
        <v>17</v>
      </c>
      <c r="C16" s="4">
        <f t="shared" ref="C16:C21" si="1">SUM(D16:H16)/5</f>
        <v>290</v>
      </c>
      <c r="D16" s="4">
        <f>+'[1]5 Year Income and Spend Detail'!D25</f>
        <v>600</v>
      </c>
      <c r="E16" s="4">
        <f>+'[1]5 Year Income and Spend Detail'!F25</f>
        <v>350</v>
      </c>
      <c r="F16" s="4">
        <f>+'[1]5 Year Income and Spend Detail'!H25</f>
        <v>350</v>
      </c>
      <c r="G16" s="4">
        <f>+'[1]5 Year Income and Spend Detail'!J25</f>
        <v>0</v>
      </c>
      <c r="H16" s="4">
        <f>+'[1]5 Year Income and Spend Detail'!L25</f>
        <v>150</v>
      </c>
    </row>
    <row r="17" spans="2:8" x14ac:dyDescent="0.2">
      <c r="B17" s="9" t="s">
        <v>18</v>
      </c>
      <c r="C17" s="4">
        <f t="shared" si="1"/>
        <v>1042</v>
      </c>
      <c r="D17" s="4">
        <f>+'[1]5 Year Income and Spend Detail'!D26</f>
        <v>0</v>
      </c>
      <c r="E17" s="4">
        <f>+'[1]5 Year Income and Spend Detail'!F26</f>
        <v>1250</v>
      </c>
      <c r="F17" s="4">
        <f>+'[1]5 Year Income and Spend Detail'!H26</f>
        <v>3960</v>
      </c>
      <c r="G17" s="4">
        <f>+'[1]5 Year Income and Spend Detail'!J26</f>
        <v>0</v>
      </c>
      <c r="H17" s="4">
        <f>+'[1]5 Year Income and Spend Detail'!L26</f>
        <v>0</v>
      </c>
    </row>
    <row r="18" spans="2:8" x14ac:dyDescent="0.2">
      <c r="B18" t="s">
        <v>19</v>
      </c>
      <c r="C18" s="4">
        <f t="shared" si="1"/>
        <v>400</v>
      </c>
      <c r="D18" s="4">
        <f>+'[1]5 Year Income and Spend Detail'!D27</f>
        <v>750</v>
      </c>
      <c r="E18" s="4">
        <f>+'[1]5 Year Income and Spend Detail'!F27</f>
        <v>0</v>
      </c>
      <c r="F18" s="4">
        <f>+'[1]5 Year Income and Spend Detail'!H27</f>
        <v>950</v>
      </c>
      <c r="G18" s="4">
        <f>+'[1]5 Year Income and Spend Detail'!J27</f>
        <v>300</v>
      </c>
      <c r="H18" s="4">
        <f>+'[1]5 Year Income and Spend Detail'!L27</f>
        <v>0</v>
      </c>
    </row>
    <row r="19" spans="2:8" x14ac:dyDescent="0.2">
      <c r="B19" s="9" t="s">
        <v>20</v>
      </c>
      <c r="C19" s="4">
        <f t="shared" si="1"/>
        <v>195</v>
      </c>
      <c r="D19" s="4">
        <f>+'[1]5 Year Income and Spend Detail'!D28</f>
        <v>275</v>
      </c>
      <c r="E19" s="4">
        <f>+'[1]5 Year Income and Spend Detail'!F28</f>
        <v>150</v>
      </c>
      <c r="F19" s="4">
        <f>+'[1]5 Year Income and Spend Detail'!H28</f>
        <v>0</v>
      </c>
      <c r="G19" s="4">
        <f>+'[1]5 Year Income and Spend Detail'!J28</f>
        <v>0</v>
      </c>
      <c r="H19" s="4">
        <f>+'[1]5 Year Income and Spend Detail'!L28</f>
        <v>550</v>
      </c>
    </row>
    <row r="20" spans="2:8" x14ac:dyDescent="0.2">
      <c r="B20" t="s">
        <v>21</v>
      </c>
      <c r="C20" s="4">
        <f t="shared" si="1"/>
        <v>50</v>
      </c>
      <c r="D20" s="4">
        <f>+'[1]5 Year Income and Spend Detail'!D29</f>
        <v>0</v>
      </c>
      <c r="E20" s="4">
        <f>+'[1]5 Year Income and Spend Detail'!F29</f>
        <v>0</v>
      </c>
      <c r="F20" s="4">
        <f>+'[1]5 Year Income and Spend Detail'!H29</f>
        <v>0</v>
      </c>
      <c r="G20" s="4">
        <f>+'[1]5 Year Income and Spend Detail'!J29</f>
        <v>0</v>
      </c>
      <c r="H20" s="4">
        <f>+'[1]5 Year Income and Spend Detail'!L29</f>
        <v>250</v>
      </c>
    </row>
    <row r="21" spans="2:8" x14ac:dyDescent="0.2">
      <c r="B21" s="9" t="s">
        <v>22</v>
      </c>
      <c r="C21" s="4">
        <f t="shared" si="1"/>
        <v>289</v>
      </c>
      <c r="D21" s="4">
        <f>+'[1]5 Year Income and Spend Detail'!D30</f>
        <v>1445</v>
      </c>
      <c r="E21" s="4">
        <f>+'[1]5 Year Income and Spend Detail'!F30</f>
        <v>0</v>
      </c>
      <c r="F21" s="4">
        <f>+'[1]5 Year Income and Spend Detail'!H30</f>
        <v>0</v>
      </c>
      <c r="G21" s="4">
        <f>+'[1]5 Year Income and Spend Detail'!J30</f>
        <v>0</v>
      </c>
      <c r="H21" s="4">
        <f>+'[1]5 Year Income and Spend Detail'!L30</f>
        <v>0</v>
      </c>
    </row>
    <row r="23" spans="2:8" x14ac:dyDescent="0.2">
      <c r="B23" t="s">
        <v>23</v>
      </c>
      <c r="C23" s="5">
        <f>SUM(C15:C21)</f>
        <v>6336.4400000000005</v>
      </c>
      <c r="D23" s="5">
        <f t="shared" ref="D23:H23" si="2">SUM(D15:D21)</f>
        <v>7970</v>
      </c>
      <c r="E23" s="5">
        <f t="shared" si="2"/>
        <v>5202.2</v>
      </c>
      <c r="F23" s="5">
        <f t="shared" si="2"/>
        <v>9460</v>
      </c>
      <c r="G23" s="5">
        <f t="shared" si="2"/>
        <v>4500</v>
      </c>
      <c r="H23" s="5">
        <f t="shared" si="2"/>
        <v>4550</v>
      </c>
    </row>
    <row r="66" spans="2:3" x14ac:dyDescent="0.2">
      <c r="C66" s="2">
        <v>2016</v>
      </c>
    </row>
    <row r="67" spans="2:3" x14ac:dyDescent="0.2">
      <c r="B67" s="3" t="s">
        <v>10</v>
      </c>
      <c r="C67" s="10">
        <f>+D6/$D$12</f>
        <v>0.13774890072569981</v>
      </c>
    </row>
    <row r="68" spans="2:3" x14ac:dyDescent="0.2">
      <c r="B68" s="3" t="s">
        <v>11</v>
      </c>
      <c r="C68" s="10">
        <f>+D7/$D$12</f>
        <v>0.12588669686585535</v>
      </c>
    </row>
    <row r="69" spans="2:3" x14ac:dyDescent="0.2">
      <c r="B69" s="3" t="s">
        <v>12</v>
      </c>
      <c r="C69" s="10">
        <f>+D8/$D$12</f>
        <v>0.19470305549739289</v>
      </c>
    </row>
    <row r="70" spans="2:3" x14ac:dyDescent="0.2">
      <c r="B70" s="3" t="s">
        <v>24</v>
      </c>
      <c r="C70" s="10">
        <f>+D9/$D$12</f>
        <v>0.50878142698826934</v>
      </c>
    </row>
    <row r="71" spans="2:3" x14ac:dyDescent="0.2">
      <c r="B71" s="3" t="s">
        <v>14</v>
      </c>
      <c r="C71" s="10">
        <f>+D10/$D$12</f>
        <v>3.2879919922782684E-2</v>
      </c>
    </row>
    <row r="72" spans="2:3" x14ac:dyDescent="0.2">
      <c r="B72" s="7"/>
      <c r="C72" s="7"/>
    </row>
    <row r="75" spans="2:3" x14ac:dyDescent="0.2">
      <c r="C75" s="2">
        <v>2016</v>
      </c>
    </row>
    <row r="76" spans="2:3" x14ac:dyDescent="0.2">
      <c r="B76" t="s">
        <v>16</v>
      </c>
      <c r="C76" s="10">
        <f>+D15/$D$23</f>
        <v>0.61480552070263483</v>
      </c>
    </row>
    <row r="77" spans="2:3" x14ac:dyDescent="0.2">
      <c r="B77" t="s">
        <v>17</v>
      </c>
      <c r="C77" s="10">
        <f t="shared" ref="C77:C82" si="3">+D16/$D$23</f>
        <v>7.5282308657465491E-2</v>
      </c>
    </row>
    <row r="78" spans="2:3" x14ac:dyDescent="0.2">
      <c r="B78" s="9" t="s">
        <v>18</v>
      </c>
      <c r="C78" s="10">
        <f t="shared" si="3"/>
        <v>0</v>
      </c>
    </row>
    <row r="79" spans="2:3" x14ac:dyDescent="0.2">
      <c r="B79" t="s">
        <v>19</v>
      </c>
      <c r="C79" s="10">
        <f t="shared" si="3"/>
        <v>9.4102885821831864E-2</v>
      </c>
    </row>
    <row r="80" spans="2:3" x14ac:dyDescent="0.2">
      <c r="B80" s="9" t="s">
        <v>20</v>
      </c>
      <c r="C80" s="10">
        <f t="shared" si="3"/>
        <v>3.4504391468005019E-2</v>
      </c>
    </row>
    <row r="81" spans="2:3" x14ac:dyDescent="0.2">
      <c r="B81" t="s">
        <v>21</v>
      </c>
      <c r="C81" s="10">
        <f t="shared" si="3"/>
        <v>0</v>
      </c>
    </row>
    <row r="82" spans="2:3" x14ac:dyDescent="0.2">
      <c r="B82" t="s">
        <v>25</v>
      </c>
      <c r="C82" s="10">
        <f t="shared" si="3"/>
        <v>0.18130489335006272</v>
      </c>
    </row>
  </sheetData>
  <pageMargins left="0.75" right="0.75" top="1" bottom="1" header="0.5" footer="0.5"/>
  <pageSetup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Trends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Kevin</dc:creator>
  <cp:lastModifiedBy>O'Brien, Kevin</cp:lastModifiedBy>
  <dcterms:created xsi:type="dcterms:W3CDTF">2016-09-13T12:06:58Z</dcterms:created>
  <dcterms:modified xsi:type="dcterms:W3CDTF">2016-09-13T12:07:19Z</dcterms:modified>
</cp:coreProperties>
</file>